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11760" activeTab="0"/>
  </bookViews>
  <sheets>
    <sheet name="Release Calculator" sheetId="1" r:id="rId1"/>
    <sheet name="Instructions" sheetId="2" r:id="rId2"/>
  </sheets>
  <externalReferences>
    <externalReference r:id="rId5"/>
  </externalReferences>
  <definedNames>
    <definedName name="PersonsPerTeam">'[1]Control Options'!$B$1</definedName>
    <definedName name="_xlnm.Print_Area" localSheetId="1">'Instructions'!$B$1:$P$32</definedName>
    <definedName name="_xlnm.Print_Area" localSheetId="0">'Release Calculator'!$A$2:$K$76</definedName>
    <definedName name="TeamsDaysPerYear">'[1]Control Options'!$B$2</definedName>
  </definedNames>
  <calcPr fullCalcOnLoad="1"/>
</workbook>
</file>

<file path=xl/sharedStrings.xml><?xml version="1.0" encoding="utf-8"?>
<sst xmlns="http://schemas.openxmlformats.org/spreadsheetml/2006/main" count="101" uniqueCount="38">
  <si>
    <t>50/50 Points</t>
  </si>
  <si>
    <t>Local Safety</t>
  </si>
  <si>
    <t>Sum</t>
  </si>
  <si>
    <t>Story ID</t>
  </si>
  <si>
    <t>90/10 Points</t>
  </si>
  <si>
    <t>Release Buffer Points</t>
  </si>
  <si>
    <t>&gt; sqrt &gt;</t>
  </si>
  <si>
    <t>x</t>
  </si>
  <si>
    <t xml:space="preserve"> </t>
  </si>
  <si>
    <t>"x" to Include</t>
  </si>
  <si>
    <t xml:space="preserve">50/50 = 50% certainty; expecting a "miss" will happen half of the time. </t>
  </si>
  <si>
    <t>Expected Velocity Points</t>
  </si>
  <si>
    <t>Insert above this line</t>
  </si>
  <si>
    <t>Local Safety Squared</t>
  </si>
  <si>
    <t>+</t>
  </si>
  <si>
    <t>=</t>
  </si>
  <si>
    <t>Sprints Needed</t>
  </si>
  <si>
    <t>Start/End Dates:</t>
  </si>
  <si>
    <t>90/10 = 90% certainty; trying to ensure an overrun will happen less than 10% of the time.</t>
  </si>
  <si>
    <t>An optimistic estimate for the "smooth sailing" scenario.</t>
  </si>
  <si>
    <t>A pessimistic estimate for the "rough seas" scenario.</t>
  </si>
  <si>
    <t>Sprint Days</t>
  </si>
  <si>
    <t>Estimated Sprint</t>
  </si>
  <si>
    <t xml:space="preserve">Estimated End of Sprint Date </t>
  </si>
  <si>
    <t>(1, 2, 3, 5, 8, 13, 21, 34, 55)</t>
  </si>
  <si>
    <t xml:space="preserve">The release calculator is used to estimate the completion date for a release. </t>
  </si>
  <si>
    <t>It also estimates sprint boundaries; that is, which stories are likely to be worked on within specific sprints.</t>
  </si>
  <si>
    <t>Instructions:</t>
  </si>
  <si>
    <t>4) Set the date that the first sprint will begin.</t>
  </si>
  <si>
    <t>The calculator is capable of computing buffer time for the estimates using the standard formula: square root of the sum of the squares of local safety.</t>
  </si>
  <si>
    <t>1) Add stories into the list in order of prioritization. (Use a unique identifier to map stories back to the product backlog.)</t>
  </si>
  <si>
    <t>5) Set the number of days for a sprint.</t>
  </si>
  <si>
    <t>S-1</t>
  </si>
  <si>
    <t>S-2</t>
  </si>
  <si>
    <t>3) Set the average sprint-velocity estimate in points.</t>
  </si>
  <si>
    <t>6) Stories can be included or excluded from the plan by placing or removing an "x" in the first column of the story row.</t>
  </si>
  <si>
    <t>This mechanism is effective for quantifying "uncertainty" within the plan.  The buffer is taken into account when estimating the end date and the sprint boundaries.</t>
  </si>
  <si>
    <t xml:space="preserve">2) Add sizing points to each story. Uncertainty about the difficulty of a story is accounted for by using different values for 50/50 vs. 90/10.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</si>
</sst>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[$-409]dddd\,\ mmmm\ dd\,\ yyyy"/>
    <numFmt numFmtId="168" formatCode="[$-409]d\-mmm\-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0" fillId="34" borderId="13" xfId="0" applyNumberFormat="1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1" fontId="0" fillId="34" borderId="12" xfId="0" applyNumberFormat="1" applyFill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2" xfId="0" applyFill="1" applyBorder="1" applyAlignment="1" applyProtection="1" quotePrefix="1">
      <alignment horizontal="center"/>
      <protection/>
    </xf>
    <xf numFmtId="1" fontId="0" fillId="34" borderId="14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ill="1" applyBorder="1" applyAlignment="1" applyProtection="1">
      <alignment horizontal="center"/>
      <protection/>
    </xf>
    <xf numFmtId="1" fontId="0" fillId="34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 quotePrefix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14" fontId="0" fillId="34" borderId="21" xfId="0" applyNumberForma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9" fontId="0" fillId="0" borderId="0" xfId="0" applyNumberFormat="1" applyAlignment="1">
      <alignment/>
    </xf>
    <xf numFmtId="0" fontId="0" fillId="33" borderId="22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right"/>
    </xf>
    <xf numFmtId="0" fontId="38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Border="1" applyAlignment="1" applyProtection="1">
      <alignment horizontal="center" vertical="center" wrapText="1"/>
      <protection/>
    </xf>
    <xf numFmtId="1" fontId="1" fillId="36" borderId="0" xfId="0" applyNumberFormat="1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/>
      <protection/>
    </xf>
    <xf numFmtId="1" fontId="0" fillId="38" borderId="10" xfId="0" applyNumberFormat="1" applyFill="1" applyBorder="1" applyAlignment="1" applyProtection="1">
      <alignment horizontal="center"/>
      <protection/>
    </xf>
    <xf numFmtId="168" fontId="0" fillId="38" borderId="10" xfId="0" applyNumberFormat="1" applyFill="1" applyBorder="1" applyAlignment="1">
      <alignment horizontal="center"/>
    </xf>
    <xf numFmtId="0" fontId="0" fillId="34" borderId="13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30</xdr:row>
      <xdr:rowOff>133350</xdr:rowOff>
    </xdr:from>
    <xdr:to>
      <xdr:col>10</xdr:col>
      <xdr:colOff>180975</xdr:colOff>
      <xdr:row>37</xdr:row>
      <xdr:rowOff>0</xdr:rowOff>
    </xdr:to>
    <xdr:pic>
      <xdr:nvPicPr>
        <xdr:cNvPr id="1" name="Picture 1" descr="AgileLogicLogo_1280x3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4991100"/>
          <a:ext cx="3657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sawicky\Local%20Settings\Temporary%20Internet%20Files\OLKD\NewStories%20with%20RCs%202006-06-xx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F Option0 PRO Indep MT"/>
      <sheetName val="FF Option0 PRO Meijer No MT"/>
      <sheetName val="FF Option0 PRO Indep No MT"/>
      <sheetName val="FF Option1 Integrate"/>
      <sheetName val="FF Option4 Enhance - Web UI"/>
      <sheetName val="FF Option4 Enhance - DSP UI"/>
      <sheetName val="FF Option4 Enhance - SC UI"/>
      <sheetName val="Dmd Option3 - Enhance DSP UI"/>
      <sheetName val="Dmd Option3 - Enhance SC UI"/>
      <sheetName val="Control Options"/>
    </sheetNames>
    <sheetDataSet>
      <sheetData sheetId="10">
        <row r="1">
          <cell r="B1">
            <v>7</v>
          </cell>
        </row>
        <row r="2">
          <cell r="B2">
            <v>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37.421875" style="0" customWidth="1"/>
    <col min="3" max="4" width="9.421875" style="0" bestFit="1" customWidth="1"/>
    <col min="5" max="5" width="9.8515625" style="0" customWidth="1"/>
    <col min="6" max="6" width="9.7109375" style="0" bestFit="1" customWidth="1"/>
    <col min="7" max="7" width="9.57421875" style="0" customWidth="1"/>
    <col min="8" max="8" width="15.57421875" style="0" customWidth="1"/>
    <col min="9" max="9" width="10.28125" style="0" customWidth="1"/>
    <col min="10" max="10" width="10.7109375" style="0" customWidth="1"/>
    <col min="11" max="11" width="7.8515625" style="0" customWidth="1"/>
    <col min="12" max="12" width="17.28125" style="0" customWidth="1"/>
  </cols>
  <sheetData>
    <row r="1" ht="12.75">
      <c r="B1" s="33"/>
    </row>
    <row r="2" spans="2:9" ht="25.5">
      <c r="B2" s="3"/>
      <c r="C2" s="3"/>
      <c r="D2" s="3"/>
      <c r="E2" s="3"/>
      <c r="F2" s="5"/>
      <c r="G2" s="3"/>
      <c r="H2" s="12" t="s">
        <v>5</v>
      </c>
      <c r="I2" s="3"/>
    </row>
    <row r="3" spans="2:10" ht="12.75">
      <c r="B3" s="46" t="s">
        <v>2</v>
      </c>
      <c r="C3" s="17">
        <f>SUMIF($A11:A76,"x",C11:C76)</f>
        <v>210</v>
      </c>
      <c r="D3" s="17">
        <f>SUMIF($A11:B76,"x",D11:D76)</f>
        <v>399</v>
      </c>
      <c r="E3" s="17">
        <f>SUMIF($A11:C76,"x",E11:E76)</f>
        <v>189</v>
      </c>
      <c r="F3" s="17">
        <f>SUMIF($A11:D76,"x",F11:F76)</f>
        <v>3165</v>
      </c>
      <c r="G3" s="24" t="s">
        <v>6</v>
      </c>
      <c r="H3" s="23">
        <f>SQRT(F3)</f>
        <v>56.25833271614081</v>
      </c>
      <c r="I3" s="3"/>
      <c r="J3" s="34">
        <f>J5/C3</f>
        <v>1.2678968224578133</v>
      </c>
    </row>
    <row r="4" spans="2:11" ht="12.75">
      <c r="B4" s="7"/>
      <c r="C4" s="7"/>
      <c r="D4" s="7"/>
      <c r="E4" s="7"/>
      <c r="F4" s="8"/>
      <c r="G4" s="6"/>
      <c r="H4" s="9"/>
      <c r="I4" s="3"/>
      <c r="J4" s="3"/>
      <c r="K4" s="3"/>
    </row>
    <row r="5" spans="2:12" ht="13.5" thickBot="1">
      <c r="B5" s="10"/>
      <c r="C5" s="18">
        <f>C3</f>
        <v>210</v>
      </c>
      <c r="D5" s="19"/>
      <c r="E5" s="19"/>
      <c r="F5" s="19"/>
      <c r="G5" s="22" t="s">
        <v>14</v>
      </c>
      <c r="H5" s="20">
        <f>H3</f>
        <v>56.25833271614081</v>
      </c>
      <c r="I5" s="26" t="s">
        <v>15</v>
      </c>
      <c r="J5" s="25">
        <f>C5+H5</f>
        <v>266.2583327161408</v>
      </c>
      <c r="K5" s="8"/>
      <c r="L5" s="1"/>
    </row>
    <row r="6" spans="3:12" ht="49.5" customHeight="1" thickBot="1">
      <c r="C6" s="10"/>
      <c r="D6" s="10"/>
      <c r="E6" s="10"/>
      <c r="F6" s="10"/>
      <c r="G6" s="10"/>
      <c r="H6" s="10"/>
      <c r="I6" s="29" t="s">
        <v>11</v>
      </c>
      <c r="J6" s="28" t="s">
        <v>16</v>
      </c>
      <c r="K6" s="35" t="s">
        <v>21</v>
      </c>
      <c r="L6" s="41"/>
    </row>
    <row r="7" spans="3:12" ht="13.5" thickBot="1">
      <c r="C7" s="10"/>
      <c r="D7" s="10"/>
      <c r="E7" s="10"/>
      <c r="F7" s="10"/>
      <c r="G7" s="10"/>
      <c r="H7" s="10"/>
      <c r="I7" s="30">
        <v>20</v>
      </c>
      <c r="J7" s="27">
        <f>ROUND(J5/I7,0)</f>
        <v>13</v>
      </c>
      <c r="K7" s="36">
        <v>14</v>
      </c>
      <c r="L7" s="42"/>
    </row>
    <row r="8" spans="3:12" ht="13.5" thickBot="1">
      <c r="C8" s="33" t="s">
        <v>24</v>
      </c>
      <c r="D8" s="10"/>
      <c r="E8" s="10"/>
      <c r="F8" s="10"/>
      <c r="G8" s="10"/>
      <c r="H8" s="10"/>
      <c r="I8" s="10"/>
      <c r="L8" s="1"/>
    </row>
    <row r="9" spans="5:10" ht="13.5" thickBot="1">
      <c r="E9" s="3"/>
      <c r="F9" s="3"/>
      <c r="G9" s="3"/>
      <c r="H9" s="37" t="s">
        <v>17</v>
      </c>
      <c r="I9" s="31">
        <v>39369</v>
      </c>
      <c r="J9" s="32">
        <f>I9+(J7*K7)</f>
        <v>39551</v>
      </c>
    </row>
    <row r="10" spans="1:11" ht="38.25">
      <c r="A10" s="11" t="s">
        <v>9</v>
      </c>
      <c r="B10" s="11" t="s">
        <v>3</v>
      </c>
      <c r="C10" s="11" t="s">
        <v>0</v>
      </c>
      <c r="D10" s="11" t="s">
        <v>4</v>
      </c>
      <c r="E10" s="11" t="s">
        <v>1</v>
      </c>
      <c r="F10" s="11" t="s">
        <v>13</v>
      </c>
      <c r="G10" s="11" t="s">
        <v>22</v>
      </c>
      <c r="H10" s="11" t="s">
        <v>23</v>
      </c>
      <c r="I10" s="3"/>
      <c r="J10" s="3"/>
      <c r="K10" s="3"/>
    </row>
    <row r="11" spans="1:10" ht="12.75">
      <c r="A11" s="21" t="s">
        <v>7</v>
      </c>
      <c r="B11" s="21" t="s">
        <v>32</v>
      </c>
      <c r="C11" s="21">
        <v>1</v>
      </c>
      <c r="D11" s="21">
        <v>2</v>
      </c>
      <c r="E11" s="4">
        <f aca="true" t="shared" si="0" ref="E11:E33">IF((ISNUMBER(C11)=ISNUMBER(D11))*AND(C11&lt;=D11),(IF(ISNUMBER(D11),D11,0))-(IF(ISNUMBER(C11),C11,0)),"")</f>
        <v>1</v>
      </c>
      <c r="F11" s="4">
        <f aca="true" t="shared" si="1" ref="F11:F75">IF(ISNUMBER(E11),POWER(E11,2),"")</f>
        <v>1</v>
      </c>
      <c r="G11" s="44">
        <f aca="true" t="shared" si="2" ref="G11:G42">IF(I11&gt;0,(IF(J11&gt;$I$7,J11/$I$7,1)),"")</f>
        <v>1</v>
      </c>
      <c r="H11" s="45">
        <f>IF(G11="","",I$9+(ROUND(G11,0)*K$7))</f>
        <v>39383</v>
      </c>
      <c r="I11" s="38">
        <f>IF(A11="x",$C11*$J$3,0)</f>
        <v>1.2678968224578133</v>
      </c>
      <c r="J11" s="38">
        <f>I11+J10</f>
        <v>1.2678968224578133</v>
      </c>
    </row>
    <row r="12" spans="1:10" ht="12.75">
      <c r="A12" s="21" t="s">
        <v>7</v>
      </c>
      <c r="B12" s="21" t="s">
        <v>33</v>
      </c>
      <c r="C12" s="21">
        <v>2</v>
      </c>
      <c r="D12" s="21">
        <v>3</v>
      </c>
      <c r="E12" s="4">
        <f t="shared" si="0"/>
        <v>1</v>
      </c>
      <c r="F12" s="4">
        <f t="shared" si="1"/>
        <v>1</v>
      </c>
      <c r="G12" s="44">
        <f t="shared" si="2"/>
        <v>1</v>
      </c>
      <c r="H12" s="45">
        <f>IF(G12="","",I$9+(ROUND(G12,0)*K$7))</f>
        <v>39383</v>
      </c>
      <c r="I12" s="38">
        <f aca="true" t="shared" si="3" ref="I12:I75">IF(A12="x",$C12*$J$3,0)</f>
        <v>2.5357936449156266</v>
      </c>
      <c r="J12" s="38">
        <f>I12+J11</f>
        <v>3.80369046737344</v>
      </c>
    </row>
    <row r="13" spans="1:10" ht="12.75">
      <c r="A13" s="21" t="s">
        <v>7</v>
      </c>
      <c r="B13" s="21"/>
      <c r="C13" s="21">
        <v>5</v>
      </c>
      <c r="D13" s="21">
        <v>5</v>
      </c>
      <c r="E13" s="4">
        <f t="shared" si="0"/>
        <v>0</v>
      </c>
      <c r="F13" s="4">
        <f t="shared" si="1"/>
        <v>0</v>
      </c>
      <c r="G13" s="44">
        <f t="shared" si="2"/>
        <v>1</v>
      </c>
      <c r="H13" s="45">
        <f aca="true" t="shared" si="4" ref="H13:H75">IF(G13="","",I$9+(ROUND(G13,0)*K$7))</f>
        <v>39383</v>
      </c>
      <c r="I13" s="38">
        <f t="shared" si="3"/>
        <v>6.339484112289067</v>
      </c>
      <c r="J13" s="38">
        <f aca="true" t="shared" si="5" ref="J13:J75">I13+J12</f>
        <v>10.143174579662507</v>
      </c>
    </row>
    <row r="14" spans="1:10" ht="12.75">
      <c r="A14" s="21" t="s">
        <v>7</v>
      </c>
      <c r="B14" s="21"/>
      <c r="C14" s="21">
        <v>5</v>
      </c>
      <c r="D14" s="21">
        <v>8</v>
      </c>
      <c r="E14" s="4">
        <f t="shared" si="0"/>
        <v>3</v>
      </c>
      <c r="F14" s="4">
        <f t="shared" si="1"/>
        <v>9</v>
      </c>
      <c r="G14" s="44">
        <f t="shared" si="2"/>
        <v>1</v>
      </c>
      <c r="H14" s="45">
        <f t="shared" si="4"/>
        <v>39383</v>
      </c>
      <c r="I14" s="38">
        <f t="shared" si="3"/>
        <v>6.339484112289067</v>
      </c>
      <c r="J14" s="38">
        <f t="shared" si="5"/>
        <v>16.482658691951574</v>
      </c>
    </row>
    <row r="15" spans="1:10" ht="12.75">
      <c r="A15" s="21" t="s">
        <v>7</v>
      </c>
      <c r="B15" s="21"/>
      <c r="C15" s="21">
        <v>8</v>
      </c>
      <c r="D15" s="21">
        <v>13</v>
      </c>
      <c r="E15" s="4">
        <f t="shared" si="0"/>
        <v>5</v>
      </c>
      <c r="F15" s="4">
        <f t="shared" si="1"/>
        <v>25</v>
      </c>
      <c r="G15" s="44">
        <f t="shared" si="2"/>
        <v>1.331291663580704</v>
      </c>
      <c r="H15" s="45">
        <f t="shared" si="4"/>
        <v>39383</v>
      </c>
      <c r="I15" s="38">
        <f t="shared" si="3"/>
        <v>10.143174579662507</v>
      </c>
      <c r="J15" s="38">
        <f t="shared" si="5"/>
        <v>26.62583327161408</v>
      </c>
    </row>
    <row r="16" spans="1:10" ht="12.75">
      <c r="A16" s="21" t="s">
        <v>7</v>
      </c>
      <c r="B16" s="21"/>
      <c r="C16" s="21">
        <v>13</v>
      </c>
      <c r="D16" s="21">
        <v>21</v>
      </c>
      <c r="E16" s="4">
        <f t="shared" si="0"/>
        <v>8</v>
      </c>
      <c r="F16" s="4">
        <f t="shared" si="1"/>
        <v>64</v>
      </c>
      <c r="G16" s="44">
        <f t="shared" si="2"/>
        <v>2.155424598178283</v>
      </c>
      <c r="H16" s="45">
        <f t="shared" si="4"/>
        <v>39397</v>
      </c>
      <c r="I16" s="38">
        <f t="shared" si="3"/>
        <v>16.482658691951574</v>
      </c>
      <c r="J16" s="38">
        <f t="shared" si="5"/>
        <v>43.108491963565655</v>
      </c>
    </row>
    <row r="17" spans="1:10" ht="12.75">
      <c r="A17" s="21" t="s">
        <v>7</v>
      </c>
      <c r="B17" s="21"/>
      <c r="C17" s="21">
        <v>21</v>
      </c>
      <c r="D17" s="21">
        <v>34</v>
      </c>
      <c r="E17" s="4">
        <f t="shared" si="0"/>
        <v>13</v>
      </c>
      <c r="F17" s="4">
        <f t="shared" si="1"/>
        <v>169</v>
      </c>
      <c r="G17" s="44">
        <f t="shared" si="2"/>
        <v>3.486716261758987</v>
      </c>
      <c r="H17" s="45">
        <f t="shared" si="4"/>
        <v>39411</v>
      </c>
      <c r="I17" s="38">
        <f t="shared" si="3"/>
        <v>26.62583327161408</v>
      </c>
      <c r="J17" s="38">
        <f t="shared" si="5"/>
        <v>69.73432523517974</v>
      </c>
    </row>
    <row r="18" spans="1:10" ht="12.75">
      <c r="A18" s="21" t="s">
        <v>7</v>
      </c>
      <c r="B18" s="21"/>
      <c r="C18" s="21">
        <v>34</v>
      </c>
      <c r="D18" s="21">
        <v>55</v>
      </c>
      <c r="E18" s="4">
        <f t="shared" si="0"/>
        <v>21</v>
      </c>
      <c r="F18" s="4">
        <f t="shared" si="1"/>
        <v>441</v>
      </c>
      <c r="G18" s="44">
        <f t="shared" si="2"/>
        <v>5.642140859937269</v>
      </c>
      <c r="H18" s="45">
        <f t="shared" si="4"/>
        <v>39453</v>
      </c>
      <c r="I18" s="38">
        <f t="shared" si="3"/>
        <v>43.108491963565655</v>
      </c>
      <c r="J18" s="38">
        <f t="shared" si="5"/>
        <v>112.8428171987454</v>
      </c>
    </row>
    <row r="19" spans="1:10" ht="12.75">
      <c r="A19" s="21" t="s">
        <v>7</v>
      </c>
      <c r="B19" s="21"/>
      <c r="C19" s="21">
        <v>55</v>
      </c>
      <c r="D19" s="21">
        <v>89</v>
      </c>
      <c r="E19" s="4">
        <f t="shared" si="0"/>
        <v>34</v>
      </c>
      <c r="F19" s="4">
        <f t="shared" si="1"/>
        <v>1156</v>
      </c>
      <c r="G19" s="44">
        <f t="shared" si="2"/>
        <v>9.128857121696257</v>
      </c>
      <c r="H19" s="45">
        <f t="shared" si="4"/>
        <v>39495</v>
      </c>
      <c r="I19" s="38">
        <f t="shared" si="3"/>
        <v>69.73432523517974</v>
      </c>
      <c r="J19" s="38">
        <f t="shared" si="5"/>
        <v>182.57714243392513</v>
      </c>
    </row>
    <row r="20" spans="1:10" ht="12.75">
      <c r="A20" s="21" t="s">
        <v>7</v>
      </c>
      <c r="B20" s="21"/>
      <c r="C20" s="21">
        <v>1</v>
      </c>
      <c r="D20" s="21">
        <v>3</v>
      </c>
      <c r="E20" s="4">
        <f t="shared" si="0"/>
        <v>2</v>
      </c>
      <c r="F20" s="4">
        <f t="shared" si="1"/>
        <v>4</v>
      </c>
      <c r="G20" s="44">
        <f t="shared" si="2"/>
        <v>9.192251962819146</v>
      </c>
      <c r="H20" s="45">
        <f t="shared" si="4"/>
        <v>39495</v>
      </c>
      <c r="I20" s="38">
        <f t="shared" si="3"/>
        <v>1.2678968224578133</v>
      </c>
      <c r="J20" s="38">
        <f t="shared" si="5"/>
        <v>183.84503925638293</v>
      </c>
    </row>
    <row r="21" spans="1:10" ht="12.75">
      <c r="A21" s="21" t="s">
        <v>7</v>
      </c>
      <c r="B21" s="21"/>
      <c r="C21" s="21">
        <v>2</v>
      </c>
      <c r="D21" s="21">
        <v>5</v>
      </c>
      <c r="E21" s="4">
        <f t="shared" si="0"/>
        <v>3</v>
      </c>
      <c r="F21" s="4">
        <f t="shared" si="1"/>
        <v>9</v>
      </c>
      <c r="G21" s="44">
        <f t="shared" si="2"/>
        <v>9.319041645064928</v>
      </c>
      <c r="H21" s="45">
        <f t="shared" si="4"/>
        <v>39495</v>
      </c>
      <c r="I21" s="38">
        <f t="shared" si="3"/>
        <v>2.5357936449156266</v>
      </c>
      <c r="J21" s="38">
        <f t="shared" si="5"/>
        <v>186.38083290129856</v>
      </c>
    </row>
    <row r="22" spans="1:10" ht="12.75">
      <c r="A22" s="21" t="s">
        <v>7</v>
      </c>
      <c r="B22" s="21"/>
      <c r="C22" s="21">
        <v>3</v>
      </c>
      <c r="D22" s="21">
        <v>8</v>
      </c>
      <c r="E22" s="4">
        <f t="shared" si="0"/>
        <v>5</v>
      </c>
      <c r="F22" s="4">
        <f t="shared" si="1"/>
        <v>25</v>
      </c>
      <c r="G22" s="44">
        <f t="shared" si="2"/>
        <v>9.5092261684336</v>
      </c>
      <c r="H22" s="45">
        <f t="shared" si="4"/>
        <v>39509</v>
      </c>
      <c r="I22" s="38">
        <f t="shared" si="3"/>
        <v>3.80369046737344</v>
      </c>
      <c r="J22" s="38">
        <f t="shared" si="5"/>
        <v>190.184523368672</v>
      </c>
    </row>
    <row r="23" spans="1:10" ht="12.75">
      <c r="A23" s="21" t="s">
        <v>7</v>
      </c>
      <c r="B23" s="21"/>
      <c r="C23" s="21">
        <v>5</v>
      </c>
      <c r="D23" s="21">
        <v>8</v>
      </c>
      <c r="E23" s="4">
        <f t="shared" si="0"/>
        <v>3</v>
      </c>
      <c r="F23" s="4">
        <f t="shared" si="1"/>
        <v>9</v>
      </c>
      <c r="G23" s="44">
        <f t="shared" si="2"/>
        <v>9.826200374048053</v>
      </c>
      <c r="H23" s="45">
        <f t="shared" si="4"/>
        <v>39509</v>
      </c>
      <c r="I23" s="38">
        <f t="shared" si="3"/>
        <v>6.339484112289067</v>
      </c>
      <c r="J23" s="38">
        <f t="shared" si="5"/>
        <v>196.52400748096105</v>
      </c>
    </row>
    <row r="24" spans="1:10" ht="12.75">
      <c r="A24" s="21" t="s">
        <v>7</v>
      </c>
      <c r="B24" s="21"/>
      <c r="C24" s="21">
        <v>21</v>
      </c>
      <c r="D24" s="21">
        <v>34</v>
      </c>
      <c r="E24" s="4">
        <f t="shared" si="0"/>
        <v>13</v>
      </c>
      <c r="F24" s="4">
        <f t="shared" si="1"/>
        <v>169</v>
      </c>
      <c r="G24" s="44">
        <f t="shared" si="2"/>
        <v>11.157492037628757</v>
      </c>
      <c r="H24" s="45">
        <f t="shared" si="4"/>
        <v>39523</v>
      </c>
      <c r="I24" s="38">
        <f t="shared" si="3"/>
        <v>26.62583327161408</v>
      </c>
      <c r="J24" s="38">
        <f t="shared" si="5"/>
        <v>223.14984075257513</v>
      </c>
    </row>
    <row r="25" spans="1:10" ht="12.75">
      <c r="A25" s="21" t="s">
        <v>7</v>
      </c>
      <c r="B25" s="21"/>
      <c r="C25" s="21">
        <v>1</v>
      </c>
      <c r="D25" s="21">
        <v>3</v>
      </c>
      <c r="E25" s="4">
        <f t="shared" si="0"/>
        <v>2</v>
      </c>
      <c r="F25" s="4">
        <f t="shared" si="1"/>
        <v>4</v>
      </c>
      <c r="G25" s="44">
        <f t="shared" si="2"/>
        <v>11.220886878751646</v>
      </c>
      <c r="H25" s="45">
        <f t="shared" si="4"/>
        <v>39523</v>
      </c>
      <c r="I25" s="38">
        <f t="shared" si="3"/>
        <v>1.2678968224578133</v>
      </c>
      <c r="J25" s="38">
        <f t="shared" si="5"/>
        <v>224.41773757503293</v>
      </c>
    </row>
    <row r="26" spans="1:10" ht="12.75">
      <c r="A26" s="21" t="s">
        <v>7</v>
      </c>
      <c r="B26" s="21"/>
      <c r="C26" s="21">
        <v>2</v>
      </c>
      <c r="D26" s="21">
        <v>5</v>
      </c>
      <c r="E26" s="4">
        <f t="shared" si="0"/>
        <v>3</v>
      </c>
      <c r="F26" s="4">
        <f t="shared" si="1"/>
        <v>9</v>
      </c>
      <c r="G26" s="44">
        <f t="shared" si="2"/>
        <v>11.347676560997428</v>
      </c>
      <c r="H26" s="45">
        <f t="shared" si="4"/>
        <v>39523</v>
      </c>
      <c r="I26" s="38">
        <f t="shared" si="3"/>
        <v>2.5357936449156266</v>
      </c>
      <c r="J26" s="38">
        <f t="shared" si="5"/>
        <v>226.95353121994856</v>
      </c>
    </row>
    <row r="27" spans="1:10" ht="12.75">
      <c r="A27" s="21" t="s">
        <v>7</v>
      </c>
      <c r="B27" s="21"/>
      <c r="C27" s="21">
        <v>3</v>
      </c>
      <c r="D27" s="21">
        <v>8</v>
      </c>
      <c r="E27" s="4">
        <f t="shared" si="0"/>
        <v>5</v>
      </c>
      <c r="F27" s="4">
        <f t="shared" si="1"/>
        <v>25</v>
      </c>
      <c r="G27" s="44">
        <f t="shared" si="2"/>
        <v>11.5378610843661</v>
      </c>
      <c r="H27" s="45">
        <f t="shared" si="4"/>
        <v>39537</v>
      </c>
      <c r="I27" s="38">
        <f t="shared" si="3"/>
        <v>3.80369046737344</v>
      </c>
      <c r="J27" s="38">
        <f t="shared" si="5"/>
        <v>230.757221687322</v>
      </c>
    </row>
    <row r="28" spans="1:10" ht="12.75">
      <c r="A28" s="21" t="s">
        <v>7</v>
      </c>
      <c r="B28" s="21"/>
      <c r="C28" s="21">
        <v>5</v>
      </c>
      <c r="D28" s="21">
        <v>21</v>
      </c>
      <c r="E28" s="4">
        <f t="shared" si="0"/>
        <v>16</v>
      </c>
      <c r="F28" s="4">
        <f t="shared" si="1"/>
        <v>256</v>
      </c>
      <c r="G28" s="44">
        <f t="shared" si="2"/>
        <v>11.854835289980553</v>
      </c>
      <c r="H28" s="45">
        <f t="shared" si="4"/>
        <v>39537</v>
      </c>
      <c r="I28" s="38">
        <f t="shared" si="3"/>
        <v>6.339484112289067</v>
      </c>
      <c r="J28" s="38">
        <f t="shared" si="5"/>
        <v>237.09670579961104</v>
      </c>
    </row>
    <row r="29" spans="1:10" ht="12.75">
      <c r="A29" s="21" t="s">
        <v>7</v>
      </c>
      <c r="B29" s="21"/>
      <c r="C29" s="21">
        <v>8</v>
      </c>
      <c r="D29" s="21">
        <v>34</v>
      </c>
      <c r="E29" s="4">
        <f t="shared" si="0"/>
        <v>26</v>
      </c>
      <c r="F29" s="4">
        <f t="shared" si="1"/>
        <v>676</v>
      </c>
      <c r="G29" s="44">
        <f t="shared" si="2"/>
        <v>12.361994018963678</v>
      </c>
      <c r="H29" s="45">
        <f t="shared" si="4"/>
        <v>39537</v>
      </c>
      <c r="I29" s="38">
        <f t="shared" si="3"/>
        <v>10.143174579662507</v>
      </c>
      <c r="J29" s="38">
        <f t="shared" si="5"/>
        <v>247.23988037927356</v>
      </c>
    </row>
    <row r="30" spans="1:10" ht="12.75">
      <c r="A30" s="21" t="s">
        <v>7</v>
      </c>
      <c r="B30" s="21"/>
      <c r="C30" s="21">
        <v>1</v>
      </c>
      <c r="D30" s="21">
        <v>3</v>
      </c>
      <c r="E30" s="4">
        <f t="shared" si="0"/>
        <v>2</v>
      </c>
      <c r="F30" s="4">
        <f t="shared" si="1"/>
        <v>4</v>
      </c>
      <c r="G30" s="44">
        <f t="shared" si="2"/>
        <v>12.425388860086567</v>
      </c>
      <c r="H30" s="45">
        <f t="shared" si="4"/>
        <v>39537</v>
      </c>
      <c r="I30" s="38">
        <f t="shared" si="3"/>
        <v>1.2678968224578133</v>
      </c>
      <c r="J30" s="38">
        <f t="shared" si="5"/>
        <v>248.50777720173136</v>
      </c>
    </row>
    <row r="31" spans="1:10" ht="12.75">
      <c r="A31" s="21" t="s">
        <v>7</v>
      </c>
      <c r="B31" s="21"/>
      <c r="C31" s="21">
        <v>2</v>
      </c>
      <c r="D31" s="21">
        <v>5</v>
      </c>
      <c r="E31" s="4">
        <f t="shared" si="0"/>
        <v>3</v>
      </c>
      <c r="F31" s="4">
        <f t="shared" si="1"/>
        <v>9</v>
      </c>
      <c r="G31" s="44">
        <f t="shared" si="2"/>
        <v>12.55217854233235</v>
      </c>
      <c r="H31" s="45">
        <f t="shared" si="4"/>
        <v>39551</v>
      </c>
      <c r="I31" s="38">
        <f t="shared" si="3"/>
        <v>2.5357936449156266</v>
      </c>
      <c r="J31" s="38">
        <f t="shared" si="5"/>
        <v>251.043570846647</v>
      </c>
    </row>
    <row r="32" spans="1:10" ht="12.75">
      <c r="A32" s="21" t="s">
        <v>7</v>
      </c>
      <c r="B32" s="21"/>
      <c r="C32" s="21">
        <v>3</v>
      </c>
      <c r="D32" s="21">
        <v>8</v>
      </c>
      <c r="E32" s="4">
        <f t="shared" si="0"/>
        <v>5</v>
      </c>
      <c r="F32" s="4">
        <f t="shared" si="1"/>
        <v>25</v>
      </c>
      <c r="G32" s="44">
        <f t="shared" si="2"/>
        <v>12.74236306570102</v>
      </c>
      <c r="H32" s="45">
        <f t="shared" si="4"/>
        <v>39551</v>
      </c>
      <c r="I32" s="38">
        <f t="shared" si="3"/>
        <v>3.80369046737344</v>
      </c>
      <c r="J32" s="38">
        <f t="shared" si="5"/>
        <v>254.84726131402041</v>
      </c>
    </row>
    <row r="33" spans="1:10" ht="12.75">
      <c r="A33" s="21" t="s">
        <v>7</v>
      </c>
      <c r="B33" s="21"/>
      <c r="C33" s="21">
        <v>3</v>
      </c>
      <c r="D33" s="21">
        <v>8</v>
      </c>
      <c r="E33" s="4">
        <f t="shared" si="0"/>
        <v>5</v>
      </c>
      <c r="F33" s="4">
        <f t="shared" si="1"/>
        <v>25</v>
      </c>
      <c r="G33" s="44">
        <f t="shared" si="2"/>
        <v>12.932547589069694</v>
      </c>
      <c r="H33" s="45">
        <f t="shared" si="4"/>
        <v>39551</v>
      </c>
      <c r="I33" s="38">
        <f t="shared" si="3"/>
        <v>3.80369046737344</v>
      </c>
      <c r="J33" s="38">
        <f t="shared" si="5"/>
        <v>258.65095178139387</v>
      </c>
    </row>
    <row r="34" spans="1:10" ht="12.75">
      <c r="A34" s="21" t="s">
        <v>7</v>
      </c>
      <c r="B34" s="21"/>
      <c r="C34" s="21">
        <v>3</v>
      </c>
      <c r="D34" s="21">
        <v>8</v>
      </c>
      <c r="E34" s="4">
        <f>IF((ISNUMBER(C34)=ISNUMBER(D34))*AND(C34&lt;=D34),(IF(ISNUMBER(D34),D34,0))-(IF(ISNUMBER(C34),C34,0)),"")</f>
        <v>5</v>
      </c>
      <c r="F34" s="4">
        <f t="shared" si="1"/>
        <v>25</v>
      </c>
      <c r="G34" s="44">
        <f t="shared" si="2"/>
        <v>13.122732112438365</v>
      </c>
      <c r="H34" s="45">
        <f t="shared" si="4"/>
        <v>39551</v>
      </c>
      <c r="I34" s="38">
        <f t="shared" si="3"/>
        <v>3.80369046737344</v>
      </c>
      <c r="J34" s="38">
        <f t="shared" si="5"/>
        <v>262.4546422487673</v>
      </c>
    </row>
    <row r="35" spans="1:10" ht="12.75">
      <c r="A35" s="21" t="s">
        <v>7</v>
      </c>
      <c r="B35" s="21"/>
      <c r="C35" s="21">
        <v>3</v>
      </c>
      <c r="D35" s="21">
        <v>8</v>
      </c>
      <c r="E35" s="4">
        <f aca="true" t="shared" si="6" ref="E35:E75">IF((ISNUMBER(C35)=ISNUMBER(D35))*AND(C35&lt;=D35),(IF(ISNUMBER(D35),D35,0))-(IF(ISNUMBER(C35),C35,0)),"")</f>
        <v>5</v>
      </c>
      <c r="F35" s="4">
        <f t="shared" si="1"/>
        <v>25</v>
      </c>
      <c r="G35" s="44">
        <f t="shared" si="2"/>
        <v>13.312916635807037</v>
      </c>
      <c r="H35" s="45">
        <f t="shared" si="4"/>
        <v>39551</v>
      </c>
      <c r="I35" s="38">
        <f t="shared" si="3"/>
        <v>3.80369046737344</v>
      </c>
      <c r="J35" s="38">
        <f t="shared" si="5"/>
        <v>266.2583327161407</v>
      </c>
    </row>
    <row r="36" spans="1:10" ht="12.75">
      <c r="A36" s="21" t="s">
        <v>8</v>
      </c>
      <c r="B36" s="21"/>
      <c r="C36" s="21">
        <v>13</v>
      </c>
      <c r="D36" s="21">
        <v>21</v>
      </c>
      <c r="E36" s="4">
        <f t="shared" si="6"/>
        <v>8</v>
      </c>
      <c r="F36" s="4">
        <f t="shared" si="1"/>
        <v>64</v>
      </c>
      <c r="G36" s="44">
        <f t="shared" si="2"/>
      </c>
      <c r="H36" s="45">
        <f t="shared" si="4"/>
      </c>
      <c r="I36" s="38">
        <f t="shared" si="3"/>
        <v>0</v>
      </c>
      <c r="J36" s="38">
        <f t="shared" si="5"/>
        <v>266.2583327161407</v>
      </c>
    </row>
    <row r="37" spans="1:10" ht="12.75">
      <c r="A37" s="21" t="s">
        <v>8</v>
      </c>
      <c r="B37" s="21"/>
      <c r="C37" s="21">
        <v>13</v>
      </c>
      <c r="D37" s="21">
        <v>21</v>
      </c>
      <c r="E37" s="4">
        <f t="shared" si="6"/>
        <v>8</v>
      </c>
      <c r="F37" s="4">
        <f t="shared" si="1"/>
        <v>64</v>
      </c>
      <c r="G37" s="44">
        <f t="shared" si="2"/>
      </c>
      <c r="H37" s="45">
        <f t="shared" si="4"/>
      </c>
      <c r="I37" s="38">
        <f t="shared" si="3"/>
        <v>0</v>
      </c>
      <c r="J37" s="38">
        <f t="shared" si="5"/>
        <v>266.2583327161407</v>
      </c>
    </row>
    <row r="38" spans="1:10" ht="12.75">
      <c r="A38" s="21" t="s">
        <v>8</v>
      </c>
      <c r="B38" s="21"/>
      <c r="C38" s="21"/>
      <c r="D38" s="21"/>
      <c r="E38" s="4">
        <f t="shared" si="6"/>
        <v>0</v>
      </c>
      <c r="F38" s="4">
        <f t="shared" si="1"/>
        <v>0</v>
      </c>
      <c r="G38" s="44">
        <f t="shared" si="2"/>
      </c>
      <c r="H38" s="45">
        <f t="shared" si="4"/>
      </c>
      <c r="I38" s="38">
        <f t="shared" si="3"/>
        <v>0</v>
      </c>
      <c r="J38" s="38">
        <f t="shared" si="5"/>
        <v>266.2583327161407</v>
      </c>
    </row>
    <row r="39" spans="1:10" ht="12.75">
      <c r="A39" s="21" t="s">
        <v>8</v>
      </c>
      <c r="B39" s="21"/>
      <c r="C39" s="21"/>
      <c r="D39" s="21"/>
      <c r="E39" s="4">
        <f t="shared" si="6"/>
        <v>0</v>
      </c>
      <c r="F39" s="4">
        <f t="shared" si="1"/>
        <v>0</v>
      </c>
      <c r="G39" s="44">
        <f t="shared" si="2"/>
      </c>
      <c r="H39" s="45">
        <f t="shared" si="4"/>
      </c>
      <c r="I39" s="38">
        <f t="shared" si="3"/>
        <v>0</v>
      </c>
      <c r="J39" s="38">
        <f t="shared" si="5"/>
        <v>266.2583327161407</v>
      </c>
    </row>
    <row r="40" spans="1:10" ht="12.75">
      <c r="A40" s="21" t="s">
        <v>8</v>
      </c>
      <c r="B40" s="21"/>
      <c r="C40" s="21"/>
      <c r="D40" s="21"/>
      <c r="E40" s="4">
        <f t="shared" si="6"/>
        <v>0</v>
      </c>
      <c r="F40" s="4">
        <f t="shared" si="1"/>
        <v>0</v>
      </c>
      <c r="G40" s="44">
        <f t="shared" si="2"/>
      </c>
      <c r="H40" s="45">
        <f t="shared" si="4"/>
      </c>
      <c r="I40" s="38">
        <f t="shared" si="3"/>
        <v>0</v>
      </c>
      <c r="J40" s="38">
        <f t="shared" si="5"/>
        <v>266.2583327161407</v>
      </c>
    </row>
    <row r="41" spans="1:10" ht="12.75">
      <c r="A41" s="21" t="s">
        <v>8</v>
      </c>
      <c r="B41" s="21"/>
      <c r="C41" s="21"/>
      <c r="D41" s="21"/>
      <c r="E41" s="4">
        <f t="shared" si="6"/>
        <v>0</v>
      </c>
      <c r="F41" s="4">
        <f t="shared" si="1"/>
        <v>0</v>
      </c>
      <c r="G41" s="44">
        <f t="shared" si="2"/>
      </c>
      <c r="H41" s="45">
        <f t="shared" si="4"/>
      </c>
      <c r="I41" s="38">
        <f t="shared" si="3"/>
        <v>0</v>
      </c>
      <c r="J41" s="38">
        <f t="shared" si="5"/>
        <v>266.2583327161407</v>
      </c>
    </row>
    <row r="42" spans="1:10" ht="12.75">
      <c r="A42" s="21" t="s">
        <v>8</v>
      </c>
      <c r="B42" s="21"/>
      <c r="C42" s="21"/>
      <c r="D42" s="21"/>
      <c r="E42" s="4">
        <f t="shared" si="6"/>
        <v>0</v>
      </c>
      <c r="F42" s="4">
        <f t="shared" si="1"/>
        <v>0</v>
      </c>
      <c r="G42" s="44">
        <f t="shared" si="2"/>
      </c>
      <c r="H42" s="45">
        <f t="shared" si="4"/>
      </c>
      <c r="I42" s="38">
        <f t="shared" si="3"/>
        <v>0</v>
      </c>
      <c r="J42" s="38">
        <f t="shared" si="5"/>
        <v>266.2583327161407</v>
      </c>
    </row>
    <row r="43" spans="1:10" ht="12.75">
      <c r="A43" s="21" t="s">
        <v>8</v>
      </c>
      <c r="B43" s="21"/>
      <c r="C43" s="21"/>
      <c r="D43" s="21"/>
      <c r="E43" s="4">
        <f t="shared" si="6"/>
        <v>0</v>
      </c>
      <c r="F43" s="4">
        <f t="shared" si="1"/>
        <v>0</v>
      </c>
      <c r="G43" s="44">
        <f aca="true" t="shared" si="7" ref="G43:G75">IF(I43&gt;0,(IF(J43&gt;$I$7,J43/$I$7,1)),"")</f>
      </c>
      <c r="H43" s="45">
        <f t="shared" si="4"/>
      </c>
      <c r="I43" s="38">
        <f t="shared" si="3"/>
        <v>0</v>
      </c>
      <c r="J43" s="38">
        <f t="shared" si="5"/>
        <v>266.2583327161407</v>
      </c>
    </row>
    <row r="44" spans="1:10" ht="12.75">
      <c r="A44" s="21" t="s">
        <v>8</v>
      </c>
      <c r="B44" s="21"/>
      <c r="C44" s="21"/>
      <c r="D44" s="21"/>
      <c r="E44" s="4">
        <f t="shared" si="6"/>
        <v>0</v>
      </c>
      <c r="F44" s="4">
        <f t="shared" si="1"/>
        <v>0</v>
      </c>
      <c r="G44" s="44">
        <f t="shared" si="7"/>
      </c>
      <c r="H44" s="45">
        <f t="shared" si="4"/>
      </c>
      <c r="I44" s="38">
        <f t="shared" si="3"/>
        <v>0</v>
      </c>
      <c r="J44" s="38">
        <f t="shared" si="5"/>
        <v>266.2583327161407</v>
      </c>
    </row>
    <row r="45" spans="1:10" ht="12.75">
      <c r="A45" s="21" t="s">
        <v>8</v>
      </c>
      <c r="B45" s="21"/>
      <c r="C45" s="21"/>
      <c r="D45" s="21"/>
      <c r="E45" s="4">
        <f t="shared" si="6"/>
        <v>0</v>
      </c>
      <c r="F45" s="4">
        <f t="shared" si="1"/>
        <v>0</v>
      </c>
      <c r="G45" s="44">
        <f t="shared" si="7"/>
      </c>
      <c r="H45" s="45">
        <f t="shared" si="4"/>
      </c>
      <c r="I45" s="38">
        <f t="shared" si="3"/>
        <v>0</v>
      </c>
      <c r="J45" s="38">
        <f t="shared" si="5"/>
        <v>266.2583327161407</v>
      </c>
    </row>
    <row r="46" spans="1:13" ht="12.75">
      <c r="A46" s="21" t="s">
        <v>8</v>
      </c>
      <c r="B46" s="21"/>
      <c r="C46" s="21"/>
      <c r="D46" s="21"/>
      <c r="E46" s="4">
        <f t="shared" si="6"/>
        <v>0</v>
      </c>
      <c r="F46" s="4">
        <f t="shared" si="1"/>
        <v>0</v>
      </c>
      <c r="G46" s="44">
        <f t="shared" si="7"/>
      </c>
      <c r="H46" s="45">
        <f t="shared" si="4"/>
      </c>
      <c r="I46" s="38">
        <f t="shared" si="3"/>
        <v>0</v>
      </c>
      <c r="J46" s="38">
        <f t="shared" si="5"/>
        <v>266.2583327161407</v>
      </c>
      <c r="M46" s="2"/>
    </row>
    <row r="47" spans="1:10" ht="12.75">
      <c r="A47" s="21" t="s">
        <v>8</v>
      </c>
      <c r="B47" s="21"/>
      <c r="C47" s="21"/>
      <c r="D47" s="21"/>
      <c r="E47" s="4">
        <f t="shared" si="6"/>
        <v>0</v>
      </c>
      <c r="F47" s="4">
        <f t="shared" si="1"/>
        <v>0</v>
      </c>
      <c r="G47" s="44">
        <f t="shared" si="7"/>
      </c>
      <c r="H47" s="45">
        <f t="shared" si="4"/>
      </c>
      <c r="I47" s="38">
        <f t="shared" si="3"/>
        <v>0</v>
      </c>
      <c r="J47" s="38">
        <f t="shared" si="5"/>
        <v>266.2583327161407</v>
      </c>
    </row>
    <row r="48" spans="1:10" ht="12.75">
      <c r="A48" s="21" t="s">
        <v>8</v>
      </c>
      <c r="B48" s="21"/>
      <c r="C48" s="21"/>
      <c r="D48" s="21"/>
      <c r="E48" s="4">
        <f t="shared" si="6"/>
        <v>0</v>
      </c>
      <c r="F48" s="4">
        <f t="shared" si="1"/>
        <v>0</v>
      </c>
      <c r="G48" s="44">
        <f t="shared" si="7"/>
      </c>
      <c r="H48" s="45">
        <f t="shared" si="4"/>
      </c>
      <c r="I48" s="38">
        <f t="shared" si="3"/>
        <v>0</v>
      </c>
      <c r="J48" s="38">
        <f t="shared" si="5"/>
        <v>266.2583327161407</v>
      </c>
    </row>
    <row r="49" spans="1:10" ht="12.75">
      <c r="A49" s="21" t="s">
        <v>8</v>
      </c>
      <c r="B49" s="21"/>
      <c r="C49" s="21"/>
      <c r="D49" s="21"/>
      <c r="E49" s="4">
        <f t="shared" si="6"/>
        <v>0</v>
      </c>
      <c r="F49" s="4">
        <f t="shared" si="1"/>
        <v>0</v>
      </c>
      <c r="G49" s="44">
        <f t="shared" si="7"/>
      </c>
      <c r="H49" s="45">
        <f t="shared" si="4"/>
      </c>
      <c r="I49" s="38">
        <f t="shared" si="3"/>
        <v>0</v>
      </c>
      <c r="J49" s="38">
        <f t="shared" si="5"/>
        <v>266.2583327161407</v>
      </c>
    </row>
    <row r="50" spans="1:10" ht="12.75">
      <c r="A50" s="21" t="s">
        <v>8</v>
      </c>
      <c r="B50" s="21"/>
      <c r="C50" s="21"/>
      <c r="D50" s="21"/>
      <c r="E50" s="4">
        <f t="shared" si="6"/>
        <v>0</v>
      </c>
      <c r="F50" s="4">
        <f t="shared" si="1"/>
        <v>0</v>
      </c>
      <c r="G50" s="44">
        <f t="shared" si="7"/>
      </c>
      <c r="H50" s="45">
        <f t="shared" si="4"/>
      </c>
      <c r="I50" s="38">
        <f t="shared" si="3"/>
        <v>0</v>
      </c>
      <c r="J50" s="38">
        <f t="shared" si="5"/>
        <v>266.2583327161407</v>
      </c>
    </row>
    <row r="51" spans="1:10" ht="12.75">
      <c r="A51" s="21" t="s">
        <v>8</v>
      </c>
      <c r="B51" s="21"/>
      <c r="C51" s="21"/>
      <c r="D51" s="21"/>
      <c r="E51" s="4">
        <f t="shared" si="6"/>
        <v>0</v>
      </c>
      <c r="F51" s="4">
        <f t="shared" si="1"/>
        <v>0</v>
      </c>
      <c r="G51" s="44">
        <f t="shared" si="7"/>
      </c>
      <c r="H51" s="45">
        <f t="shared" si="4"/>
      </c>
      <c r="I51" s="38">
        <f t="shared" si="3"/>
        <v>0</v>
      </c>
      <c r="J51" s="38">
        <f t="shared" si="5"/>
        <v>266.2583327161407</v>
      </c>
    </row>
    <row r="52" spans="1:10" ht="12.75">
      <c r="A52" s="21" t="s">
        <v>8</v>
      </c>
      <c r="B52" s="21"/>
      <c r="C52" s="21"/>
      <c r="D52" s="21"/>
      <c r="E52" s="4">
        <f t="shared" si="6"/>
        <v>0</v>
      </c>
      <c r="F52" s="4">
        <f t="shared" si="1"/>
        <v>0</v>
      </c>
      <c r="G52" s="44">
        <f t="shared" si="7"/>
      </c>
      <c r="H52" s="45">
        <f t="shared" si="4"/>
      </c>
      <c r="I52" s="38">
        <f t="shared" si="3"/>
        <v>0</v>
      </c>
      <c r="J52" s="38">
        <f t="shared" si="5"/>
        <v>266.2583327161407</v>
      </c>
    </row>
    <row r="53" spans="1:10" ht="12.75">
      <c r="A53" s="21" t="s">
        <v>8</v>
      </c>
      <c r="B53" s="21"/>
      <c r="C53" s="21"/>
      <c r="D53" s="21"/>
      <c r="E53" s="4">
        <f t="shared" si="6"/>
        <v>0</v>
      </c>
      <c r="F53" s="4">
        <f t="shared" si="1"/>
        <v>0</v>
      </c>
      <c r="G53" s="44">
        <f t="shared" si="7"/>
      </c>
      <c r="H53" s="45">
        <f t="shared" si="4"/>
      </c>
      <c r="I53" s="38">
        <f t="shared" si="3"/>
        <v>0</v>
      </c>
      <c r="J53" s="38">
        <f t="shared" si="5"/>
        <v>266.2583327161407</v>
      </c>
    </row>
    <row r="54" spans="1:10" ht="12.75">
      <c r="A54" s="21" t="s">
        <v>8</v>
      </c>
      <c r="B54" s="21"/>
      <c r="C54" s="21"/>
      <c r="D54" s="21"/>
      <c r="E54" s="4">
        <f t="shared" si="6"/>
        <v>0</v>
      </c>
      <c r="F54" s="4">
        <f t="shared" si="1"/>
        <v>0</v>
      </c>
      <c r="G54" s="44">
        <f t="shared" si="7"/>
      </c>
      <c r="H54" s="45">
        <f t="shared" si="4"/>
      </c>
      <c r="I54" s="38">
        <f t="shared" si="3"/>
        <v>0</v>
      </c>
      <c r="J54" s="38">
        <f t="shared" si="5"/>
        <v>266.2583327161407</v>
      </c>
    </row>
    <row r="55" spans="1:10" ht="12.75">
      <c r="A55" s="21" t="s">
        <v>8</v>
      </c>
      <c r="B55" s="21"/>
      <c r="C55" s="21"/>
      <c r="D55" s="21"/>
      <c r="E55" s="4">
        <f t="shared" si="6"/>
        <v>0</v>
      </c>
      <c r="F55" s="4">
        <f t="shared" si="1"/>
        <v>0</v>
      </c>
      <c r="G55" s="44">
        <f t="shared" si="7"/>
      </c>
      <c r="H55" s="45">
        <f t="shared" si="4"/>
      </c>
      <c r="I55" s="38">
        <f t="shared" si="3"/>
        <v>0</v>
      </c>
      <c r="J55" s="38">
        <f t="shared" si="5"/>
        <v>266.2583327161407</v>
      </c>
    </row>
    <row r="56" spans="1:10" ht="12.75">
      <c r="A56" s="21" t="s">
        <v>8</v>
      </c>
      <c r="B56" s="21"/>
      <c r="C56" s="21"/>
      <c r="D56" s="21"/>
      <c r="E56" s="4">
        <f t="shared" si="6"/>
        <v>0</v>
      </c>
      <c r="F56" s="4">
        <f t="shared" si="1"/>
        <v>0</v>
      </c>
      <c r="G56" s="44">
        <f t="shared" si="7"/>
      </c>
      <c r="H56" s="45">
        <f t="shared" si="4"/>
      </c>
      <c r="I56" s="38">
        <f t="shared" si="3"/>
        <v>0</v>
      </c>
      <c r="J56" s="38">
        <f t="shared" si="5"/>
        <v>266.2583327161407</v>
      </c>
    </row>
    <row r="57" spans="1:10" ht="12.75">
      <c r="A57" s="21" t="s">
        <v>8</v>
      </c>
      <c r="B57" s="21"/>
      <c r="C57" s="21"/>
      <c r="D57" s="21"/>
      <c r="E57" s="4">
        <f t="shared" si="6"/>
        <v>0</v>
      </c>
      <c r="F57" s="4">
        <f t="shared" si="1"/>
        <v>0</v>
      </c>
      <c r="G57" s="44">
        <f t="shared" si="7"/>
      </c>
      <c r="H57" s="45">
        <f t="shared" si="4"/>
      </c>
      <c r="I57" s="38">
        <f t="shared" si="3"/>
        <v>0</v>
      </c>
      <c r="J57" s="38">
        <f t="shared" si="5"/>
        <v>266.2583327161407</v>
      </c>
    </row>
    <row r="58" spans="1:10" ht="12.75">
      <c r="A58" s="21" t="s">
        <v>8</v>
      </c>
      <c r="B58" s="21"/>
      <c r="C58" s="21"/>
      <c r="D58" s="21"/>
      <c r="E58" s="4">
        <f t="shared" si="6"/>
        <v>0</v>
      </c>
      <c r="F58" s="4">
        <f t="shared" si="1"/>
        <v>0</v>
      </c>
      <c r="G58" s="44">
        <f t="shared" si="7"/>
      </c>
      <c r="H58" s="45">
        <f t="shared" si="4"/>
      </c>
      <c r="I58" s="38">
        <f t="shared" si="3"/>
        <v>0</v>
      </c>
      <c r="J58" s="38">
        <f t="shared" si="5"/>
        <v>266.2583327161407</v>
      </c>
    </row>
    <row r="59" spans="1:10" ht="12.75">
      <c r="A59" s="21" t="s">
        <v>8</v>
      </c>
      <c r="B59" s="21"/>
      <c r="C59" s="21"/>
      <c r="D59" s="21"/>
      <c r="E59" s="4">
        <f t="shared" si="6"/>
        <v>0</v>
      </c>
      <c r="F59" s="4">
        <f t="shared" si="1"/>
        <v>0</v>
      </c>
      <c r="G59" s="44">
        <f t="shared" si="7"/>
      </c>
      <c r="H59" s="45">
        <f t="shared" si="4"/>
      </c>
      <c r="I59" s="38">
        <f t="shared" si="3"/>
        <v>0</v>
      </c>
      <c r="J59" s="38">
        <f t="shared" si="5"/>
        <v>266.2583327161407</v>
      </c>
    </row>
    <row r="60" spans="1:10" ht="12.75">
      <c r="A60" s="21" t="s">
        <v>8</v>
      </c>
      <c r="B60" s="21"/>
      <c r="C60" s="21"/>
      <c r="D60" s="21"/>
      <c r="E60" s="4">
        <f t="shared" si="6"/>
        <v>0</v>
      </c>
      <c r="F60" s="4">
        <f t="shared" si="1"/>
        <v>0</v>
      </c>
      <c r="G60" s="44">
        <f t="shared" si="7"/>
      </c>
      <c r="H60" s="45">
        <f t="shared" si="4"/>
      </c>
      <c r="I60" s="38">
        <f t="shared" si="3"/>
        <v>0</v>
      </c>
      <c r="J60" s="38">
        <f t="shared" si="5"/>
        <v>266.2583327161407</v>
      </c>
    </row>
    <row r="61" spans="1:10" ht="12.75">
      <c r="A61" s="21" t="s">
        <v>8</v>
      </c>
      <c r="B61" s="21"/>
      <c r="C61" s="21"/>
      <c r="D61" s="21"/>
      <c r="E61" s="4">
        <f t="shared" si="6"/>
        <v>0</v>
      </c>
      <c r="F61" s="4">
        <f t="shared" si="1"/>
        <v>0</v>
      </c>
      <c r="G61" s="44">
        <f t="shared" si="7"/>
      </c>
      <c r="H61" s="45">
        <f t="shared" si="4"/>
      </c>
      <c r="I61" s="38">
        <f t="shared" si="3"/>
        <v>0</v>
      </c>
      <c r="J61" s="38">
        <f t="shared" si="5"/>
        <v>266.2583327161407</v>
      </c>
    </row>
    <row r="62" spans="1:10" ht="12.75">
      <c r="A62" s="21"/>
      <c r="B62" s="21"/>
      <c r="C62" s="21"/>
      <c r="D62" s="21"/>
      <c r="E62" s="4">
        <f t="shared" si="6"/>
        <v>0</v>
      </c>
      <c r="F62" s="4">
        <f t="shared" si="1"/>
        <v>0</v>
      </c>
      <c r="G62" s="44">
        <f t="shared" si="7"/>
      </c>
      <c r="H62" s="45">
        <f t="shared" si="4"/>
      </c>
      <c r="I62" s="38">
        <f t="shared" si="3"/>
        <v>0</v>
      </c>
      <c r="J62" s="38">
        <f t="shared" si="5"/>
        <v>266.2583327161407</v>
      </c>
    </row>
    <row r="63" spans="1:10" ht="12.75">
      <c r="A63" s="21" t="s">
        <v>8</v>
      </c>
      <c r="B63" s="21"/>
      <c r="C63" s="21"/>
      <c r="D63" s="21"/>
      <c r="E63" s="4">
        <f aca="true" t="shared" si="8" ref="E63:E72">IF((ISNUMBER(C63)=ISNUMBER(D63))*AND(C63&lt;=D63),(IF(ISNUMBER(D63),D63,0))-(IF(ISNUMBER(C63),C63,0)),"")</f>
        <v>0</v>
      </c>
      <c r="F63" s="4">
        <f aca="true" t="shared" si="9" ref="F63:F72">IF(ISNUMBER(E63),POWER(E63,2),"")</f>
        <v>0</v>
      </c>
      <c r="G63" s="44">
        <f aca="true" t="shared" si="10" ref="G63:G72">IF(I63&gt;0,(IF(J63&gt;$I$7,J63/$I$7,1)),"")</f>
      </c>
      <c r="H63" s="45">
        <f aca="true" t="shared" si="11" ref="H63:H72">IF(G63="","",I$9+(ROUND(G63,0)*K$7))</f>
      </c>
      <c r="I63" s="38">
        <f aca="true" t="shared" si="12" ref="I63:I72">IF(A63="x",$C63*$J$3,0)</f>
        <v>0</v>
      </c>
      <c r="J63" s="38">
        <f aca="true" t="shared" si="13" ref="J63:J72">I63+J62</f>
        <v>266.2583327161407</v>
      </c>
    </row>
    <row r="64" spans="1:10" ht="12.75">
      <c r="A64" s="21" t="s">
        <v>8</v>
      </c>
      <c r="B64" s="21"/>
      <c r="C64" s="21"/>
      <c r="D64" s="21"/>
      <c r="E64" s="4">
        <f t="shared" si="8"/>
        <v>0</v>
      </c>
      <c r="F64" s="4">
        <f t="shared" si="9"/>
        <v>0</v>
      </c>
      <c r="G64" s="44">
        <f t="shared" si="10"/>
      </c>
      <c r="H64" s="45">
        <f t="shared" si="11"/>
      </c>
      <c r="I64" s="38">
        <f t="shared" si="12"/>
        <v>0</v>
      </c>
      <c r="J64" s="38">
        <f t="shared" si="13"/>
        <v>266.2583327161407</v>
      </c>
    </row>
    <row r="65" spans="1:10" ht="12.75">
      <c r="A65" s="21" t="s">
        <v>8</v>
      </c>
      <c r="B65" s="21"/>
      <c r="C65" s="21"/>
      <c r="D65" s="21"/>
      <c r="E65" s="4">
        <f t="shared" si="8"/>
        <v>0</v>
      </c>
      <c r="F65" s="4">
        <f t="shared" si="9"/>
        <v>0</v>
      </c>
      <c r="G65" s="44">
        <f t="shared" si="10"/>
      </c>
      <c r="H65" s="45">
        <f t="shared" si="11"/>
      </c>
      <c r="I65" s="38">
        <f t="shared" si="12"/>
        <v>0</v>
      </c>
      <c r="J65" s="38">
        <f t="shared" si="13"/>
        <v>266.2583327161407</v>
      </c>
    </row>
    <row r="66" spans="1:10" ht="12.75">
      <c r="A66" s="21" t="s">
        <v>8</v>
      </c>
      <c r="B66" s="21"/>
      <c r="C66" s="21"/>
      <c r="D66" s="21"/>
      <c r="E66" s="4">
        <f t="shared" si="8"/>
        <v>0</v>
      </c>
      <c r="F66" s="4">
        <f t="shared" si="9"/>
        <v>0</v>
      </c>
      <c r="G66" s="44">
        <f t="shared" si="10"/>
      </c>
      <c r="H66" s="45">
        <f t="shared" si="11"/>
      </c>
      <c r="I66" s="38">
        <f t="shared" si="12"/>
        <v>0</v>
      </c>
      <c r="J66" s="38">
        <f t="shared" si="13"/>
        <v>266.2583327161407</v>
      </c>
    </row>
    <row r="67" spans="1:10" ht="12.75">
      <c r="A67" s="21" t="s">
        <v>8</v>
      </c>
      <c r="B67" s="21"/>
      <c r="C67" s="21"/>
      <c r="D67" s="21"/>
      <c r="E67" s="4">
        <f t="shared" si="8"/>
        <v>0</v>
      </c>
      <c r="F67" s="4">
        <f t="shared" si="9"/>
        <v>0</v>
      </c>
      <c r="G67" s="44">
        <f t="shared" si="10"/>
      </c>
      <c r="H67" s="45">
        <f t="shared" si="11"/>
      </c>
      <c r="I67" s="38">
        <f t="shared" si="12"/>
        <v>0</v>
      </c>
      <c r="J67" s="38">
        <f t="shared" si="13"/>
        <v>266.2583327161407</v>
      </c>
    </row>
    <row r="68" spans="1:10" ht="12.75">
      <c r="A68" s="21" t="s">
        <v>8</v>
      </c>
      <c r="B68" s="21"/>
      <c r="C68" s="21"/>
      <c r="D68" s="21"/>
      <c r="E68" s="4">
        <f t="shared" si="8"/>
        <v>0</v>
      </c>
      <c r="F68" s="4">
        <f t="shared" si="9"/>
        <v>0</v>
      </c>
      <c r="G68" s="44">
        <f t="shared" si="10"/>
      </c>
      <c r="H68" s="45">
        <f t="shared" si="11"/>
      </c>
      <c r="I68" s="38">
        <f t="shared" si="12"/>
        <v>0</v>
      </c>
      <c r="J68" s="38">
        <f t="shared" si="13"/>
        <v>266.2583327161407</v>
      </c>
    </row>
    <row r="69" spans="1:10" ht="12.75">
      <c r="A69" s="21" t="s">
        <v>8</v>
      </c>
      <c r="B69" s="21"/>
      <c r="C69" s="21"/>
      <c r="D69" s="21"/>
      <c r="E69" s="4">
        <f t="shared" si="8"/>
        <v>0</v>
      </c>
      <c r="F69" s="4">
        <f t="shared" si="9"/>
        <v>0</v>
      </c>
      <c r="G69" s="44">
        <f t="shared" si="10"/>
      </c>
      <c r="H69" s="45">
        <f t="shared" si="11"/>
      </c>
      <c r="I69" s="38">
        <f t="shared" si="12"/>
        <v>0</v>
      </c>
      <c r="J69" s="38">
        <f t="shared" si="13"/>
        <v>266.2583327161407</v>
      </c>
    </row>
    <row r="70" spans="1:10" ht="12.75">
      <c r="A70" s="21" t="s">
        <v>8</v>
      </c>
      <c r="B70" s="21"/>
      <c r="C70" s="21"/>
      <c r="D70" s="21"/>
      <c r="E70" s="4">
        <f t="shared" si="8"/>
        <v>0</v>
      </c>
      <c r="F70" s="4">
        <f t="shared" si="9"/>
        <v>0</v>
      </c>
      <c r="G70" s="44">
        <f t="shared" si="10"/>
      </c>
      <c r="H70" s="45">
        <f t="shared" si="11"/>
      </c>
      <c r="I70" s="38">
        <f t="shared" si="12"/>
        <v>0</v>
      </c>
      <c r="J70" s="38">
        <f t="shared" si="13"/>
        <v>266.2583327161407</v>
      </c>
    </row>
    <row r="71" spans="1:10" ht="12.75">
      <c r="A71" s="21" t="s">
        <v>8</v>
      </c>
      <c r="B71" s="21"/>
      <c r="C71" s="21"/>
      <c r="D71" s="21"/>
      <c r="E71" s="4">
        <f t="shared" si="8"/>
        <v>0</v>
      </c>
      <c r="F71" s="4">
        <f t="shared" si="9"/>
        <v>0</v>
      </c>
      <c r="G71" s="44">
        <f t="shared" si="10"/>
      </c>
      <c r="H71" s="45">
        <f t="shared" si="11"/>
      </c>
      <c r="I71" s="38">
        <f t="shared" si="12"/>
        <v>0</v>
      </c>
      <c r="J71" s="38">
        <f t="shared" si="13"/>
        <v>266.2583327161407</v>
      </c>
    </row>
    <row r="72" spans="1:10" ht="12.75">
      <c r="A72" s="21" t="s">
        <v>8</v>
      </c>
      <c r="B72" s="21"/>
      <c r="C72" s="21"/>
      <c r="D72" s="21"/>
      <c r="E72" s="4">
        <f t="shared" si="8"/>
        <v>0</v>
      </c>
      <c r="F72" s="4">
        <f t="shared" si="9"/>
        <v>0</v>
      </c>
      <c r="G72" s="44">
        <f t="shared" si="10"/>
      </c>
      <c r="H72" s="45">
        <f t="shared" si="11"/>
      </c>
      <c r="I72" s="38">
        <f t="shared" si="12"/>
        <v>0</v>
      </c>
      <c r="J72" s="38">
        <f t="shared" si="13"/>
        <v>266.2583327161407</v>
      </c>
    </row>
    <row r="73" spans="1:10" ht="12.75">
      <c r="A73" s="21" t="s">
        <v>8</v>
      </c>
      <c r="B73" s="21"/>
      <c r="C73" s="21"/>
      <c r="D73" s="21"/>
      <c r="E73" s="4">
        <f t="shared" si="6"/>
        <v>0</v>
      </c>
      <c r="F73" s="4">
        <f t="shared" si="1"/>
        <v>0</v>
      </c>
      <c r="G73" s="44">
        <f t="shared" si="7"/>
      </c>
      <c r="H73" s="45">
        <f t="shared" si="4"/>
      </c>
      <c r="I73" s="38">
        <f t="shared" si="3"/>
        <v>0</v>
      </c>
      <c r="J73" s="38">
        <f t="shared" si="5"/>
        <v>266.2583327161407</v>
      </c>
    </row>
    <row r="74" spans="1:10" ht="12.75">
      <c r="A74" s="21" t="s">
        <v>8</v>
      </c>
      <c r="B74" s="21"/>
      <c r="C74" s="21"/>
      <c r="D74" s="21"/>
      <c r="E74" s="4">
        <f t="shared" si="6"/>
        <v>0</v>
      </c>
      <c r="F74" s="4">
        <f t="shared" si="1"/>
        <v>0</v>
      </c>
      <c r="G74" s="44">
        <f t="shared" si="7"/>
      </c>
      <c r="H74" s="45">
        <f t="shared" si="4"/>
      </c>
      <c r="I74" s="38">
        <f t="shared" si="3"/>
        <v>0</v>
      </c>
      <c r="J74" s="38">
        <f>I74+J73</f>
        <v>266.2583327161407</v>
      </c>
    </row>
    <row r="75" spans="1:10" ht="12.75">
      <c r="A75" s="21" t="s">
        <v>8</v>
      </c>
      <c r="B75" s="21"/>
      <c r="C75" s="21"/>
      <c r="D75" s="21"/>
      <c r="E75" s="4">
        <f t="shared" si="6"/>
        <v>0</v>
      </c>
      <c r="F75" s="4">
        <f t="shared" si="1"/>
        <v>0</v>
      </c>
      <c r="G75" s="44">
        <f t="shared" si="7"/>
      </c>
      <c r="H75" s="45">
        <f t="shared" si="4"/>
      </c>
      <c r="I75" s="38">
        <f t="shared" si="3"/>
        <v>0</v>
      </c>
      <c r="J75" s="38">
        <f t="shared" si="5"/>
        <v>266.2583327161407</v>
      </c>
    </row>
    <row r="76" spans="1:11" ht="12.75">
      <c r="A76" s="13" t="s">
        <v>12</v>
      </c>
      <c r="B76" s="14"/>
      <c r="C76" s="15"/>
      <c r="D76" s="15"/>
      <c r="E76" s="16"/>
      <c r="F76" s="16"/>
      <c r="G76" s="43"/>
      <c r="H76" s="43"/>
      <c r="I76" s="3"/>
      <c r="J76" s="3"/>
      <c r="K76" s="3"/>
    </row>
  </sheetData>
  <sheetProtection sheet="1" objects="1" scenarios="1"/>
  <conditionalFormatting sqref="B11:D75">
    <cfRule type="expression" priority="1" dxfId="0" stopIfTrue="1">
      <formula>($A11&lt;&gt;"x")</formula>
    </cfRule>
  </conditionalFormatting>
  <conditionalFormatting sqref="A11:A75">
    <cfRule type="cellIs" priority="2" dxfId="0" operator="notEqual" stopIfTrue="1">
      <formula>"x"</formula>
    </cfRule>
  </conditionalFormatting>
  <conditionalFormatting sqref="E11:F75">
    <cfRule type="cellIs" priority="3" dxfId="0" operator="equal" stopIfTrue="1">
      <formula>""</formula>
    </cfRule>
  </conditionalFormatting>
  <printOptions/>
  <pageMargins left="1" right="0.5" top="0.5" bottom="0.5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</cols>
  <sheetData>
    <row r="2" ht="12.75">
      <c r="B2" s="33" t="s">
        <v>25</v>
      </c>
    </row>
    <row r="3" ht="12.75">
      <c r="B3" s="33"/>
    </row>
    <row r="4" ht="12.75">
      <c r="B4" s="33" t="s">
        <v>26</v>
      </c>
    </row>
    <row r="5" ht="12.75">
      <c r="B5" s="33"/>
    </row>
    <row r="6" ht="12.75">
      <c r="B6" s="33" t="s">
        <v>29</v>
      </c>
    </row>
    <row r="7" ht="12.75">
      <c r="B7" s="33"/>
    </row>
    <row r="8" ht="12.75">
      <c r="B8" s="33" t="s">
        <v>36</v>
      </c>
    </row>
    <row r="10" ht="12.75">
      <c r="B10" s="39" t="s">
        <v>27</v>
      </c>
    </row>
    <row r="11" ht="12.75">
      <c r="D11" t="s">
        <v>8</v>
      </c>
    </row>
    <row r="12" ht="12.75">
      <c r="C12" s="40" t="s">
        <v>30</v>
      </c>
    </row>
    <row r="13" ht="12.75">
      <c r="C13" s="40"/>
    </row>
    <row r="14" ht="12.75">
      <c r="C14" s="40" t="s">
        <v>37</v>
      </c>
    </row>
    <row r="16" ht="12.75">
      <c r="D16" s="3" t="s">
        <v>10</v>
      </c>
    </row>
    <row r="17" ht="12.75">
      <c r="D17" s="33" t="s">
        <v>19</v>
      </c>
    </row>
    <row r="18" ht="12.75">
      <c r="D18" s="3"/>
    </row>
    <row r="19" ht="12.75">
      <c r="D19" s="3" t="s">
        <v>18</v>
      </c>
    </row>
    <row r="20" ht="12.75">
      <c r="D20" s="33" t="s">
        <v>20</v>
      </c>
    </row>
    <row r="22" ht="12.75">
      <c r="C22" s="40" t="s">
        <v>34</v>
      </c>
    </row>
    <row r="23" ht="12.75">
      <c r="C23" s="40"/>
    </row>
    <row r="24" ht="12.75">
      <c r="C24" s="40" t="s">
        <v>28</v>
      </c>
    </row>
    <row r="25" ht="12.75">
      <c r="C25" s="40"/>
    </row>
    <row r="26" ht="12.75">
      <c r="C26" s="40" t="s">
        <v>31</v>
      </c>
    </row>
    <row r="28" ht="12.75">
      <c r="C28" s="40" t="s">
        <v>35</v>
      </c>
    </row>
  </sheetData>
  <sheetProtection sheet="1"/>
  <printOptions/>
  <pageMargins left="0.75" right="0.75" top="1" bottom="1" header="0.5" footer="0.5"/>
  <pageSetup fitToHeight="1" fitToWidth="1"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JDA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Agile Logic</dc:creator>
  <cp:keywords/>
  <dc:description/>
  <cp:lastModifiedBy>Michael Sawicky</cp:lastModifiedBy>
  <cp:lastPrinted>2007-10-19T17:29:22Z</cp:lastPrinted>
  <dcterms:created xsi:type="dcterms:W3CDTF">2006-07-22T17:29:51Z</dcterms:created>
  <dcterms:modified xsi:type="dcterms:W3CDTF">2007-11-07T02:51:28Z</dcterms:modified>
  <cp:category/>
  <cp:version/>
  <cp:contentType/>
  <cp:contentStatus/>
</cp:coreProperties>
</file>